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6022484-my.sharepoint.com/personal/jorge_garcia_triatlon_org/Documents/2022/Competiciones/15.Campeonato de España de Triatlón - Banyoles/4.Operaciones Tecnicas/1.Horarios/"/>
    </mc:Choice>
  </mc:AlternateContent>
  <xr:revisionPtr revIDLastSave="280" documentId="14_{896AE4E7-3CA6-469D-BD6A-D33965A85381}" xr6:coauthVersionLast="47" xr6:coauthVersionMax="47" xr10:uidLastSave="{5EE27B6E-F4EF-4301-9881-37EF8E621C2E}"/>
  <bookViews>
    <workbookView xWindow="-108" yWindow="-108" windowWidth="23256" windowHeight="14856" xr2:uid="{D50D1A6C-C388-4FC5-B2DF-FAAFCF2B7B24}"/>
  </bookViews>
  <sheets>
    <sheet name="BANYOLES SALID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" l="1"/>
  <c r="K6" i="1"/>
  <c r="I6" i="1" s="1"/>
  <c r="K5" i="1"/>
  <c r="I5" i="1" s="1"/>
  <c r="K4" i="1"/>
  <c r="H21" i="1"/>
  <c r="K34" i="1"/>
  <c r="K33" i="1"/>
  <c r="K23" i="1"/>
  <c r="K24" i="1"/>
  <c r="K25" i="1"/>
  <c r="K26" i="1"/>
  <c r="K27" i="1"/>
  <c r="K22" i="1"/>
  <c r="K21" i="1"/>
  <c r="K20" i="1"/>
  <c r="K32" i="1"/>
  <c r="K13" i="1"/>
  <c r="K14" i="1"/>
  <c r="K15" i="1"/>
  <c r="K16" i="1"/>
  <c r="K17" i="1"/>
  <c r="K18" i="1"/>
  <c r="K12" i="1"/>
  <c r="K11" i="1"/>
  <c r="K10" i="1"/>
  <c r="K9" i="1"/>
  <c r="G10" i="1" l="1"/>
  <c r="G11" i="1" s="1"/>
  <c r="H33" i="1"/>
  <c r="H34" i="1" s="1"/>
  <c r="G22" i="1"/>
  <c r="I7" i="1"/>
  <c r="I4" i="1"/>
  <c r="H22" i="1" l="1"/>
  <c r="G23" i="1" s="1"/>
  <c r="H23" i="1" s="1"/>
  <c r="G24" i="1" s="1"/>
  <c r="H24" i="1" s="1"/>
  <c r="G25" i="1" s="1"/>
  <c r="G12" i="1"/>
  <c r="H25" i="1" l="1"/>
  <c r="G26" i="1" s="1"/>
  <c r="H12" i="1"/>
  <c r="G13" i="1" s="1"/>
  <c r="H26" i="1" l="1"/>
  <c r="G27" i="1" s="1"/>
  <c r="G14" i="1"/>
  <c r="H27" i="1" l="1"/>
  <c r="G28" i="1" s="1"/>
  <c r="H14" i="1"/>
  <c r="G15" i="1" s="1"/>
  <c r="H28" i="1" l="1"/>
  <c r="G29" i="1" s="1"/>
  <c r="G16" i="1"/>
  <c r="H29" i="1" l="1"/>
  <c r="G30" i="1" s="1"/>
  <c r="H30" i="1" s="1"/>
  <c r="H16" i="1"/>
  <c r="G17" i="1" s="1"/>
  <c r="G31" i="1" l="1"/>
  <c r="H31" i="1" s="1"/>
  <c r="H17" i="1"/>
  <c r="G18" i="1" s="1"/>
  <c r="G32" i="1" l="1"/>
  <c r="H32" i="1" s="1"/>
  <c r="G19" i="1"/>
  <c r="H19" i="1" l="1"/>
  <c r="G20" i="1" s="1"/>
  <c r="H20" i="1" s="1"/>
</calcChain>
</file>

<file path=xl/sharedStrings.xml><?xml version="1.0" encoding="utf-8"?>
<sst xmlns="http://schemas.openxmlformats.org/spreadsheetml/2006/main" count="215" uniqueCount="119">
  <si>
    <t>CAMPEONATO DE ESPAÑA DE TRIATLÓN</t>
  </si>
  <si>
    <t>Competición</t>
  </si>
  <si>
    <t>Sexo</t>
  </si>
  <si>
    <t>Número
Salida</t>
  </si>
  <si>
    <t>Hora de Salida</t>
  </si>
  <si>
    <t>Total
Salida</t>
  </si>
  <si>
    <t>Dorsal
Inicial</t>
  </si>
  <si>
    <t>Dorsal
Final</t>
  </si>
  <si>
    <t>Dorsales
Libres</t>
  </si>
  <si>
    <t>vienen de elite</t>
  </si>
  <si>
    <t>Color
Gorro</t>
  </si>
  <si>
    <t>Color
Dorsal</t>
  </si>
  <si>
    <t>Cabecera
Transición</t>
  </si>
  <si>
    <t>Check In</t>
  </si>
  <si>
    <t>Check Out</t>
  </si>
  <si>
    <t>Juvenil Femenino</t>
  </si>
  <si>
    <t>F</t>
  </si>
  <si>
    <t>Juvenil Masculino</t>
  </si>
  <si>
    <t>M</t>
  </si>
  <si>
    <t>Junior Femenino</t>
  </si>
  <si>
    <t>Junior Masculino</t>
  </si>
  <si>
    <t>Grupos de Edad 20-24 M</t>
  </si>
  <si>
    <t>Grupos de Edad 25-29 M</t>
  </si>
  <si>
    <t>Grupos de Edad 30-34 M</t>
  </si>
  <si>
    <t>Grupos de Edad 35-39 M</t>
  </si>
  <si>
    <t>Grupos de Edad 40-44 M</t>
  </si>
  <si>
    <t>Grupos de Edad 45-49 M</t>
  </si>
  <si>
    <t>Grupos de Edad 50-54 M</t>
  </si>
  <si>
    <t>Grupos de Edad 55-59 M</t>
  </si>
  <si>
    <t>Grupos de Edad 60-64 M</t>
  </si>
  <si>
    <t>Grupos de Edad 65-69 M</t>
  </si>
  <si>
    <t>Grupos de Edad 70-74 M</t>
  </si>
  <si>
    <t>Grupos de Edad 75-79 M</t>
  </si>
  <si>
    <t>Grupos de Edad 20-24 F</t>
  </si>
  <si>
    <t>Grupos de Edad 25-29 F</t>
  </si>
  <si>
    <t>Grupos de Edad 30-34 F</t>
  </si>
  <si>
    <t>Grupos de Edad 35-39 F</t>
  </si>
  <si>
    <t>Grupos de Edad 40-44 F</t>
  </si>
  <si>
    <t>Grupos de Edad 45-49 F</t>
  </si>
  <si>
    <t>Grupos de Edad 50-54 F</t>
  </si>
  <si>
    <t>Grupos de Edad 55-59 F</t>
  </si>
  <si>
    <t>Grupos de Edad 60-64 F</t>
  </si>
  <si>
    <t>Grupos de Edad 65-69 F</t>
  </si>
  <si>
    <t>Grupos de Edad 70-74 F</t>
  </si>
  <si>
    <t>Grupos de Edad 75-79 F</t>
  </si>
  <si>
    <t>Open Masculino</t>
  </si>
  <si>
    <t>Open Femenino</t>
  </si>
  <si>
    <t>Elite Femenino</t>
  </si>
  <si>
    <t>Plan específico</t>
  </si>
  <si>
    <t>n/a</t>
  </si>
  <si>
    <t>Elite Masculino</t>
  </si>
  <si>
    <t>7:30 a 8:15</t>
  </si>
  <si>
    <t>7:45 a 8:30</t>
  </si>
  <si>
    <t>8:00 a 8:45</t>
  </si>
  <si>
    <t>8:15 a 9:00</t>
  </si>
  <si>
    <t>10:30 a 11:15</t>
  </si>
  <si>
    <t>10:45 a 11:30</t>
  </si>
  <si>
    <t>11:00 a 11:45</t>
  </si>
  <si>
    <t>11:15 a 12:00</t>
  </si>
  <si>
    <t>Entrega
Dorsales</t>
  </si>
  <si>
    <t>12:00 a 12:30</t>
  </si>
  <si>
    <t>12:10 a 12:40</t>
  </si>
  <si>
    <t>12:20 a 12:50</t>
  </si>
  <si>
    <t>12:30 a 13:00</t>
  </si>
  <si>
    <t>14:00 a 14:45</t>
  </si>
  <si>
    <t>14:05 a 14:50</t>
  </si>
  <si>
    <t>14:10 a 14:55</t>
  </si>
  <si>
    <t>14:15 a 15:00</t>
  </si>
  <si>
    <t>14:20 a 15:05</t>
  </si>
  <si>
    <t>14:25 a 15:10</t>
  </si>
  <si>
    <t>14:30 a 15:15</t>
  </si>
  <si>
    <t>14:35 a 15:20</t>
  </si>
  <si>
    <t>14:40 a 15:25</t>
  </si>
  <si>
    <t>14:45 a 15:30</t>
  </si>
  <si>
    <t>14:50 a 15:35</t>
  </si>
  <si>
    <t>14:55 a 15:40</t>
  </si>
  <si>
    <t>15:00 a 15:45</t>
  </si>
  <si>
    <t>15:05 a 15:50</t>
  </si>
  <si>
    <t>18:15 a 20:00</t>
  </si>
  <si>
    <t>FETRI 01</t>
  </si>
  <si>
    <t>FETRI 02</t>
  </si>
  <si>
    <t>FETRI 03</t>
  </si>
  <si>
    <t>FETRI 04</t>
  </si>
  <si>
    <t>FETRI 05</t>
  </si>
  <si>
    <t>FETRI 06</t>
  </si>
  <si>
    <t>FETRI 07</t>
  </si>
  <si>
    <t>FETRI 08</t>
  </si>
  <si>
    <t>FETRI 09</t>
  </si>
  <si>
    <t>FETRI 10</t>
  </si>
  <si>
    <t>FETRI 12</t>
  </si>
  <si>
    <t>FETRI 11</t>
  </si>
  <si>
    <t>Sobre</t>
  </si>
  <si>
    <t>Pegatina</t>
  </si>
  <si>
    <t>Pulsera</t>
  </si>
  <si>
    <t>11:00 a 11:30</t>
  </si>
  <si>
    <t>11:10 a 11:40</t>
  </si>
  <si>
    <t>11:20 a 11:50</t>
  </si>
  <si>
    <t>11:30 a 12:00</t>
  </si>
  <si>
    <t>11:40 a 12:10</t>
  </si>
  <si>
    <t>11:50 a 12:20</t>
  </si>
  <si>
    <t>13:10 a 13:40</t>
  </si>
  <si>
    <t>Sáb - 19:00 a 20:00</t>
  </si>
  <si>
    <t>Sáb - 18:00 a 19:00</t>
  </si>
  <si>
    <t>8:45 a 9:30</t>
  </si>
  <si>
    <t>12:00 a 13:00</t>
  </si>
  <si>
    <t>14:00 a 15:00</t>
  </si>
  <si>
    <t>Grupos de Edad 18-19 M</t>
  </si>
  <si>
    <t>Huecos</t>
  </si>
  <si>
    <t>LE Elite</t>
  </si>
  <si>
    <t>Loterías</t>
  </si>
  <si>
    <t>15;45</t>
  </si>
  <si>
    <t>FETRI JUN</t>
  </si>
  <si>
    <t>FETRI JUV</t>
  </si>
  <si>
    <t>FETRI OPEN</t>
  </si>
  <si>
    <t>17:30 a 19:00</t>
  </si>
  <si>
    <t>19:00 a 20:30</t>
  </si>
  <si>
    <t>Cámara
Llamadas</t>
  </si>
  <si>
    <t>12:40 a 13:10</t>
  </si>
  <si>
    <t>13:20 a 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</si>
</sst>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7030A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4" xfId="0" applyBorder="1"/>
    <xf numFmtId="0" fontId="1" fillId="7" borderId="1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0" fillId="4" borderId="6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9" borderId="6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0" fontId="0" fillId="0" borderId="8" xfId="0" applyNumberFormat="1" applyBorder="1" applyAlignment="1">
      <alignment horizontal="center" vertic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20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0" fontId="0" fillId="0" borderId="8" xfId="0" applyNumberFormat="1" applyBorder="1" applyAlignment="1">
      <alignment horizontal="center" vertical="center"/>
    </xf>
    <xf numFmtId="0" fontId="0" fillId="0" borderId="10" xfId="0" applyBorder="1"/>
    <xf numFmtId="0" fontId="0" fillId="0" borderId="7" xfId="0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20" fontId="0" fillId="0" borderId="9" xfId="0" applyNumberFormat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0" borderId="14" xfId="0" applyBorder="1"/>
    <xf numFmtId="0" fontId="0" fillId="0" borderId="16" xfId="0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2" borderId="23" xfId="0" applyFill="1" applyBorder="1" applyAlignment="1">
      <alignment horizontal="center" vertical="center"/>
    </xf>
    <xf numFmtId="20" fontId="0" fillId="0" borderId="8" xfId="0" applyNumberFormat="1" applyBorder="1" applyAlignment="1">
      <alignment horizontal="center"/>
    </xf>
    <xf numFmtId="20" fontId="0" fillId="0" borderId="21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13" borderId="17" xfId="0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8" borderId="13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/>
    </xf>
    <xf numFmtId="0" fontId="3" fillId="12" borderId="3" xfId="0" applyFont="1" applyFill="1" applyBorder="1" applyAlignment="1">
      <alignment horizontal="center"/>
    </xf>
    <xf numFmtId="0" fontId="3" fillId="1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16" borderId="3" xfId="0" applyFont="1" applyFill="1" applyBorder="1" applyAlignment="1">
      <alignment horizontal="center"/>
    </xf>
    <xf numFmtId="0" fontId="3" fillId="17" borderId="3" xfId="0" applyFont="1" applyFill="1" applyBorder="1" applyAlignment="1">
      <alignment horizontal="center"/>
    </xf>
    <xf numFmtId="0" fontId="3" fillId="18" borderId="18" xfId="0" applyFont="1" applyFill="1" applyBorder="1" applyAlignment="1">
      <alignment horizontal="center"/>
    </xf>
    <xf numFmtId="0" fontId="3" fillId="19" borderId="24" xfId="0" applyFont="1" applyFill="1" applyBorder="1" applyAlignment="1">
      <alignment horizontal="center"/>
    </xf>
    <xf numFmtId="0" fontId="3" fillId="19" borderId="18" xfId="0" applyFont="1" applyFill="1" applyBorder="1" applyAlignment="1">
      <alignment horizontal="center"/>
    </xf>
    <xf numFmtId="0" fontId="3" fillId="13" borderId="13" xfId="0" applyFont="1" applyFill="1" applyBorder="1" applyAlignment="1">
      <alignment horizontal="center"/>
    </xf>
    <xf numFmtId="0" fontId="3" fillId="13" borderId="3" xfId="0" applyFont="1" applyFill="1" applyBorder="1" applyAlignment="1">
      <alignment horizontal="center"/>
    </xf>
    <xf numFmtId="0" fontId="3" fillId="13" borderId="18" xfId="0" applyFont="1" applyFill="1" applyBorder="1" applyAlignment="1">
      <alignment horizontal="center"/>
    </xf>
    <xf numFmtId="0" fontId="3" fillId="13" borderId="24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20" fontId="0" fillId="0" borderId="8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1" fontId="0" fillId="0" borderId="21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0" fontId="0" fillId="0" borderId="11" xfId="0" applyFont="1" applyFill="1" applyBorder="1" applyAlignment="1">
      <alignment horizontal="center"/>
    </xf>
    <xf numFmtId="1" fontId="0" fillId="0" borderId="11" xfId="0" applyNumberFormat="1" applyFont="1" applyFill="1" applyBorder="1" applyAlignment="1">
      <alignment horizontal="center"/>
    </xf>
    <xf numFmtId="0" fontId="0" fillId="0" borderId="12" xfId="0" applyFill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1" fontId="0" fillId="0" borderId="9" xfId="0" applyNumberFormat="1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14" borderId="1" xfId="0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3" fillId="20" borderId="24" xfId="0" applyFont="1" applyFill="1" applyBorder="1" applyAlignment="1">
      <alignment horizontal="center"/>
    </xf>
    <xf numFmtId="0" fontId="3" fillId="20" borderId="18" xfId="0" applyFont="1" applyFill="1" applyBorder="1" applyAlignment="1">
      <alignment horizontal="center"/>
    </xf>
    <xf numFmtId="0" fontId="0" fillId="13" borderId="1" xfId="0" applyFill="1" applyBorder="1" applyAlignment="1">
      <alignment horizontal="center" vertical="center"/>
    </xf>
    <xf numFmtId="0" fontId="0" fillId="13" borderId="8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20" fontId="0" fillId="0" borderId="1" xfId="0" applyNumberFormat="1" applyBorder="1" applyAlignment="1">
      <alignment horizontal="center" vertical="center"/>
    </xf>
    <xf numFmtId="20" fontId="0" fillId="0" borderId="19" xfId="0" applyNumberFormat="1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20" fontId="0" fillId="0" borderId="8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20" fontId="0" fillId="0" borderId="2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6C7FD-B490-4175-9196-0C0EC354425E}">
  <sheetPr>
    <pageSetUpPr fitToPage="1"/>
  </sheetPr>
  <dimension ref="A1:V43"/>
  <sheetViews>
    <sheetView tabSelected="1" topLeftCell="B1" zoomScale="90" zoomScaleNormal="90" workbookViewId="0">
      <pane ySplit="3" topLeftCell="A7" activePane="bottomLeft" state="frozen"/>
      <selection pane="bottomLeft" activeCell="T35" sqref="T35"/>
    </sheetView>
  </sheetViews>
  <sheetFormatPr baseColWidth="10" defaultRowHeight="14.4" x14ac:dyDescent="0.3"/>
  <cols>
    <col min="1" max="1" width="22.33203125" bestFit="1" customWidth="1"/>
    <col min="2" max="2" width="11.5546875" style="2"/>
    <col min="3" max="3" width="11.5546875" style="3"/>
    <col min="4" max="4" width="13.5546875" style="3" bestFit="1" customWidth="1"/>
    <col min="5" max="6" width="11.5546875" style="3"/>
    <col min="7" max="8" width="11.5546875" style="2"/>
    <col min="9" max="10" width="0" style="2" hidden="1" customWidth="1"/>
    <col min="11" max="11" width="11.5546875" style="2"/>
    <col min="12" max="12" width="14.109375" style="2" bestFit="1" customWidth="1"/>
    <col min="17" max="17" width="11.5546875" style="3" customWidth="1"/>
    <col min="18" max="18" width="11.5546875" style="3"/>
    <col min="19" max="19" width="13.5546875" style="3" bestFit="1" customWidth="1"/>
    <col min="20" max="20" width="17.33203125" style="3" bestFit="1" customWidth="1"/>
    <col min="21" max="22" width="14.5546875" style="2" bestFit="1" customWidth="1"/>
  </cols>
  <sheetData>
    <row r="1" spans="1:22" ht="18" x14ac:dyDescent="0.35">
      <c r="A1" s="1" t="s">
        <v>0</v>
      </c>
    </row>
    <row r="3" spans="1:22" s="6" customFormat="1" ht="28.8" x14ac:dyDescent="0.3">
      <c r="A3" s="4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5" t="s">
        <v>108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107</v>
      </c>
      <c r="L3" s="5" t="s">
        <v>10</v>
      </c>
      <c r="M3" s="5" t="s">
        <v>11</v>
      </c>
      <c r="N3" s="5" t="s">
        <v>91</v>
      </c>
      <c r="O3" s="5" t="s">
        <v>93</v>
      </c>
      <c r="P3" s="5" t="s">
        <v>92</v>
      </c>
      <c r="Q3" s="5" t="s">
        <v>12</v>
      </c>
      <c r="R3" s="5" t="s">
        <v>116</v>
      </c>
      <c r="S3" s="4" t="s">
        <v>4</v>
      </c>
      <c r="T3" s="5" t="s">
        <v>59</v>
      </c>
      <c r="U3" s="5" t="s">
        <v>13</v>
      </c>
      <c r="V3" s="5" t="s">
        <v>14</v>
      </c>
    </row>
    <row r="4" spans="1:22" x14ac:dyDescent="0.3">
      <c r="A4" s="7" t="s">
        <v>19</v>
      </c>
      <c r="B4" s="8" t="s">
        <v>16</v>
      </c>
      <c r="C4" s="9">
        <v>1</v>
      </c>
      <c r="D4" s="10">
        <v>0.375</v>
      </c>
      <c r="E4" s="35">
        <v>43</v>
      </c>
      <c r="F4" s="86"/>
      <c r="G4" s="8">
        <v>101</v>
      </c>
      <c r="H4" s="89">
        <v>147</v>
      </c>
      <c r="I4" s="8">
        <f>H4-G4-E4+1</f>
        <v>4</v>
      </c>
      <c r="J4" s="8"/>
      <c r="K4" s="96">
        <f>E4*5%</f>
        <v>2.15</v>
      </c>
      <c r="L4" s="11"/>
      <c r="M4" s="102" t="s">
        <v>111</v>
      </c>
      <c r="N4" s="102" t="s">
        <v>111</v>
      </c>
      <c r="O4" s="102" t="s">
        <v>111</v>
      </c>
      <c r="P4" s="108" t="s">
        <v>109</v>
      </c>
      <c r="Q4" s="62"/>
      <c r="R4" s="10">
        <v>0.36458333333333331</v>
      </c>
      <c r="S4" s="10">
        <v>0.375</v>
      </c>
      <c r="T4" s="34" t="s">
        <v>114</v>
      </c>
      <c r="U4" s="10" t="s">
        <v>51</v>
      </c>
      <c r="V4" s="10" t="s">
        <v>55</v>
      </c>
    </row>
    <row r="5" spans="1:22" x14ac:dyDescent="0.3">
      <c r="A5" s="7" t="s">
        <v>20</v>
      </c>
      <c r="B5" s="8" t="s">
        <v>18</v>
      </c>
      <c r="C5" s="9">
        <v>2</v>
      </c>
      <c r="D5" s="10">
        <v>0.39930555555555558</v>
      </c>
      <c r="E5" s="9">
        <v>88</v>
      </c>
      <c r="F5" s="86"/>
      <c r="G5" s="8">
        <v>201</v>
      </c>
      <c r="H5" s="89">
        <v>295</v>
      </c>
      <c r="I5" s="8">
        <f t="shared" ref="I5:I6" si="0">H5-G5-E5+1</f>
        <v>7</v>
      </c>
      <c r="J5" s="8"/>
      <c r="K5" s="96">
        <f>E5*5%</f>
        <v>4.4000000000000004</v>
      </c>
      <c r="L5" s="12"/>
      <c r="M5" s="102" t="s">
        <v>111</v>
      </c>
      <c r="N5" s="102" t="s">
        <v>111</v>
      </c>
      <c r="O5" s="102" t="s">
        <v>111</v>
      </c>
      <c r="P5" s="108" t="s">
        <v>109</v>
      </c>
      <c r="Q5" s="62"/>
      <c r="R5" s="10">
        <v>0.3888888888888889</v>
      </c>
      <c r="S5" s="10">
        <v>0.39930555555555558</v>
      </c>
      <c r="T5" s="111" t="s">
        <v>114</v>
      </c>
      <c r="U5" s="10" t="s">
        <v>52</v>
      </c>
      <c r="V5" s="10" t="s">
        <v>56</v>
      </c>
    </row>
    <row r="6" spans="1:22" x14ac:dyDescent="0.3">
      <c r="A6" s="7" t="s">
        <v>15</v>
      </c>
      <c r="B6" s="8" t="s">
        <v>16</v>
      </c>
      <c r="C6" s="9">
        <v>3</v>
      </c>
      <c r="D6" s="10">
        <v>0.4236111111111111</v>
      </c>
      <c r="E6" s="35">
        <v>72</v>
      </c>
      <c r="F6" s="86"/>
      <c r="G6" s="8">
        <v>301</v>
      </c>
      <c r="H6" s="89">
        <v>377</v>
      </c>
      <c r="I6" s="8">
        <f t="shared" si="0"/>
        <v>5</v>
      </c>
      <c r="J6" s="8"/>
      <c r="K6" s="96">
        <f>E6*5%</f>
        <v>3.6</v>
      </c>
      <c r="L6" s="13"/>
      <c r="M6" s="100" t="s">
        <v>112</v>
      </c>
      <c r="N6" s="100" t="s">
        <v>112</v>
      </c>
      <c r="O6" s="100" t="s">
        <v>112</v>
      </c>
      <c r="P6" s="100"/>
      <c r="Q6" s="62"/>
      <c r="R6" s="10">
        <v>0.41319444444444442</v>
      </c>
      <c r="S6" s="10">
        <v>0.4236111111111111</v>
      </c>
      <c r="T6" s="34" t="s">
        <v>115</v>
      </c>
      <c r="U6" s="10" t="s">
        <v>53</v>
      </c>
      <c r="V6" s="10" t="s">
        <v>57</v>
      </c>
    </row>
    <row r="7" spans="1:22" ht="15" thickBot="1" x14ac:dyDescent="0.35">
      <c r="A7" s="43" t="s">
        <v>17</v>
      </c>
      <c r="B7" s="44" t="s">
        <v>18</v>
      </c>
      <c r="C7" s="45">
        <v>4</v>
      </c>
      <c r="D7" s="46">
        <v>0.44791666666666669</v>
      </c>
      <c r="E7" s="45">
        <v>128</v>
      </c>
      <c r="F7" s="87"/>
      <c r="G7" s="44">
        <v>401</v>
      </c>
      <c r="H7" s="90">
        <v>535</v>
      </c>
      <c r="I7" s="44">
        <f t="shared" ref="I7" si="1">H7-G7-E7+1</f>
        <v>7</v>
      </c>
      <c r="J7" s="44"/>
      <c r="K7" s="99">
        <f>E7*5%</f>
        <v>6.4</v>
      </c>
      <c r="L7" s="47"/>
      <c r="M7" s="101" t="s">
        <v>112</v>
      </c>
      <c r="N7" s="101" t="s">
        <v>112</v>
      </c>
      <c r="O7" s="101" t="s">
        <v>112</v>
      </c>
      <c r="P7" s="101"/>
      <c r="Q7" s="63"/>
      <c r="R7" s="46">
        <v>0.4375</v>
      </c>
      <c r="S7" s="46">
        <v>0.44791666666666669</v>
      </c>
      <c r="T7" s="46" t="s">
        <v>115</v>
      </c>
      <c r="U7" s="46" t="s">
        <v>54</v>
      </c>
      <c r="V7" s="46" t="s">
        <v>58</v>
      </c>
    </row>
    <row r="8" spans="1:22" ht="15" thickTop="1" x14ac:dyDescent="0.3">
      <c r="A8" s="38" t="s">
        <v>106</v>
      </c>
      <c r="B8" s="31" t="s">
        <v>18</v>
      </c>
      <c r="C8" s="124">
        <v>5</v>
      </c>
      <c r="D8" s="112">
        <v>0.66666666666666663</v>
      </c>
      <c r="E8" s="36">
        <v>1</v>
      </c>
      <c r="F8" s="85"/>
      <c r="G8" s="39">
        <v>1001</v>
      </c>
      <c r="H8" s="31">
        <v>1002</v>
      </c>
      <c r="I8" s="40">
        <v>2</v>
      </c>
      <c r="J8" s="41">
        <v>4</v>
      </c>
      <c r="K8" s="95">
        <v>0</v>
      </c>
      <c r="L8" s="97" t="s">
        <v>48</v>
      </c>
      <c r="M8" s="64" t="s">
        <v>79</v>
      </c>
      <c r="N8" s="103"/>
      <c r="O8" s="103"/>
      <c r="P8" s="77" t="s">
        <v>109</v>
      </c>
      <c r="Q8" s="61"/>
      <c r="R8" s="37">
        <v>0.65625</v>
      </c>
      <c r="S8" s="29">
        <v>0.66666666666666663</v>
      </c>
      <c r="T8" s="37" t="s">
        <v>94</v>
      </c>
      <c r="U8" s="37" t="s">
        <v>64</v>
      </c>
      <c r="V8" s="112" t="s">
        <v>78</v>
      </c>
    </row>
    <row r="9" spans="1:22" x14ac:dyDescent="0.3">
      <c r="A9" s="38" t="s">
        <v>21</v>
      </c>
      <c r="B9" s="31" t="s">
        <v>18</v>
      </c>
      <c r="C9" s="115"/>
      <c r="D9" s="117"/>
      <c r="E9" s="83">
        <v>35</v>
      </c>
      <c r="F9" s="86">
        <v>6</v>
      </c>
      <c r="G9" s="88">
        <v>1003</v>
      </c>
      <c r="H9" s="89">
        <v>1044</v>
      </c>
      <c r="I9" s="40"/>
      <c r="J9" s="41"/>
      <c r="K9" s="96">
        <f t="shared" ref="K9:K18" si="2">E9*6%</f>
        <v>2.1</v>
      </c>
      <c r="L9" s="42"/>
      <c r="M9" s="64" t="s">
        <v>79</v>
      </c>
      <c r="N9" s="103"/>
      <c r="O9" s="103"/>
      <c r="P9" s="77" t="s">
        <v>109</v>
      </c>
      <c r="Q9" s="83"/>
      <c r="R9" s="84" t="s">
        <v>110</v>
      </c>
      <c r="S9" s="84">
        <v>0.66666666666666663</v>
      </c>
      <c r="T9" s="84" t="s">
        <v>94</v>
      </c>
      <c r="U9" s="84" t="s">
        <v>64</v>
      </c>
      <c r="V9" s="123"/>
    </row>
    <row r="10" spans="1:22" x14ac:dyDescent="0.3">
      <c r="A10" s="14" t="s">
        <v>22</v>
      </c>
      <c r="B10" s="8" t="s">
        <v>18</v>
      </c>
      <c r="C10" s="27">
        <v>6</v>
      </c>
      <c r="D10" s="26">
        <v>0.6694444444444444</v>
      </c>
      <c r="E10" s="27">
        <v>38</v>
      </c>
      <c r="F10" s="86">
        <v>4</v>
      </c>
      <c r="G10" s="88">
        <f>H9+1</f>
        <v>1045</v>
      </c>
      <c r="H10" s="89">
        <v>1089</v>
      </c>
      <c r="I10" s="15">
        <v>2</v>
      </c>
      <c r="J10" s="16">
        <v>5</v>
      </c>
      <c r="K10" s="96">
        <f t="shared" si="2"/>
        <v>2.2799999999999998</v>
      </c>
      <c r="L10" s="17"/>
      <c r="M10" s="65" t="s">
        <v>80</v>
      </c>
      <c r="N10" s="104"/>
      <c r="O10" s="104"/>
      <c r="P10" s="78" t="s">
        <v>109</v>
      </c>
      <c r="Q10" s="62"/>
      <c r="R10" s="10">
        <v>0.65902777777777777</v>
      </c>
      <c r="S10" s="10">
        <v>0.6694444444444444</v>
      </c>
      <c r="T10" s="34" t="s">
        <v>95</v>
      </c>
      <c r="U10" s="10" t="s">
        <v>65</v>
      </c>
      <c r="V10" s="123"/>
    </row>
    <row r="11" spans="1:22" x14ac:dyDescent="0.3">
      <c r="A11" s="14" t="s">
        <v>23</v>
      </c>
      <c r="B11" s="8" t="s">
        <v>18</v>
      </c>
      <c r="C11" s="27">
        <v>7</v>
      </c>
      <c r="D11" s="26">
        <v>0.67222222222222217</v>
      </c>
      <c r="E11" s="27">
        <v>30</v>
      </c>
      <c r="F11" s="86">
        <v>3</v>
      </c>
      <c r="G11" s="88">
        <f t="shared" ref="G11:G32" si="3">H10+1</f>
        <v>1090</v>
      </c>
      <c r="H11" s="89">
        <v>1125</v>
      </c>
      <c r="I11" s="15">
        <v>1</v>
      </c>
      <c r="J11" s="16">
        <v>4</v>
      </c>
      <c r="K11" s="96">
        <f t="shared" si="2"/>
        <v>1.7999999999999998</v>
      </c>
      <c r="L11" s="18"/>
      <c r="M11" s="66" t="s">
        <v>81</v>
      </c>
      <c r="N11" s="104"/>
      <c r="O11" s="104"/>
      <c r="P11" s="78" t="s">
        <v>109</v>
      </c>
      <c r="Q11" s="62"/>
      <c r="R11" s="10">
        <v>0.66180555555555554</v>
      </c>
      <c r="S11" s="10">
        <v>0.67222222222222217</v>
      </c>
      <c r="T11" s="34" t="s">
        <v>96</v>
      </c>
      <c r="U11" s="10" t="s">
        <v>66</v>
      </c>
      <c r="V11" s="123"/>
    </row>
    <row r="12" spans="1:22" x14ac:dyDescent="0.3">
      <c r="A12" s="14" t="s">
        <v>24</v>
      </c>
      <c r="B12" s="8" t="s">
        <v>18</v>
      </c>
      <c r="C12" s="27">
        <v>8</v>
      </c>
      <c r="D12" s="26">
        <v>0.67500000000000004</v>
      </c>
      <c r="E12" s="27">
        <v>43</v>
      </c>
      <c r="F12" s="86">
        <v>1</v>
      </c>
      <c r="G12" s="88">
        <f t="shared" si="3"/>
        <v>1126</v>
      </c>
      <c r="H12" s="89">
        <f t="shared" ref="H12:H19" si="4">G12+E12+F12 +K12-1</f>
        <v>1171.58</v>
      </c>
      <c r="I12" s="15">
        <v>2</v>
      </c>
      <c r="J12" s="16">
        <v>5</v>
      </c>
      <c r="K12" s="96">
        <f t="shared" si="2"/>
        <v>2.58</v>
      </c>
      <c r="L12" s="19"/>
      <c r="M12" s="67" t="s">
        <v>82</v>
      </c>
      <c r="N12" s="104"/>
      <c r="O12" s="104"/>
      <c r="P12" s="78" t="s">
        <v>109</v>
      </c>
      <c r="Q12" s="62"/>
      <c r="R12" s="10">
        <v>0.66458333333333297</v>
      </c>
      <c r="S12" s="10">
        <v>0.67500000000000004</v>
      </c>
      <c r="T12" s="34" t="s">
        <v>97</v>
      </c>
      <c r="U12" s="10" t="s">
        <v>67</v>
      </c>
      <c r="V12" s="123"/>
    </row>
    <row r="13" spans="1:22" x14ac:dyDescent="0.3">
      <c r="A13" s="14" t="s">
        <v>25</v>
      </c>
      <c r="B13" s="8" t="s">
        <v>18</v>
      </c>
      <c r="C13" s="27">
        <v>9</v>
      </c>
      <c r="D13" s="26">
        <v>0.67777777777777803</v>
      </c>
      <c r="E13" s="27">
        <v>44</v>
      </c>
      <c r="F13" s="86">
        <v>1</v>
      </c>
      <c r="G13" s="88">
        <f t="shared" si="3"/>
        <v>1172.58</v>
      </c>
      <c r="H13" s="89">
        <v>1220</v>
      </c>
      <c r="I13" s="8">
        <v>2</v>
      </c>
      <c r="J13" s="20"/>
      <c r="K13" s="96">
        <f t="shared" si="2"/>
        <v>2.6399999999999997</v>
      </c>
      <c r="L13" s="21"/>
      <c r="M13" s="68" t="s">
        <v>83</v>
      </c>
      <c r="N13" s="104"/>
      <c r="O13" s="104"/>
      <c r="P13" s="78" t="s">
        <v>109</v>
      </c>
      <c r="Q13" s="62"/>
      <c r="R13" s="10">
        <v>0.66736111111111096</v>
      </c>
      <c r="S13" s="10">
        <v>0.67777777777777803</v>
      </c>
      <c r="T13" s="34" t="s">
        <v>98</v>
      </c>
      <c r="U13" s="10" t="s">
        <v>68</v>
      </c>
      <c r="V13" s="123"/>
    </row>
    <row r="14" spans="1:22" x14ac:dyDescent="0.3">
      <c r="A14" s="14" t="s">
        <v>26</v>
      </c>
      <c r="B14" s="8" t="s">
        <v>18</v>
      </c>
      <c r="C14" s="27">
        <v>10</v>
      </c>
      <c r="D14" s="26">
        <v>0.68055555555555503</v>
      </c>
      <c r="E14" s="27">
        <v>57</v>
      </c>
      <c r="F14" s="86">
        <v>1</v>
      </c>
      <c r="G14" s="88">
        <f t="shared" si="3"/>
        <v>1221</v>
      </c>
      <c r="H14" s="89">
        <f t="shared" si="4"/>
        <v>1281.42</v>
      </c>
      <c r="I14" s="8">
        <v>2</v>
      </c>
      <c r="J14" s="20"/>
      <c r="K14" s="96">
        <f t="shared" si="2"/>
        <v>3.42</v>
      </c>
      <c r="L14" s="22"/>
      <c r="M14" s="69" t="s">
        <v>84</v>
      </c>
      <c r="N14" s="104"/>
      <c r="O14" s="104"/>
      <c r="P14" s="78" t="s">
        <v>109</v>
      </c>
      <c r="Q14" s="62"/>
      <c r="R14" s="10">
        <v>0.67013888888888895</v>
      </c>
      <c r="S14" s="10">
        <v>0.68055555555555503</v>
      </c>
      <c r="T14" s="34" t="s">
        <v>99</v>
      </c>
      <c r="U14" s="10" t="s">
        <v>69</v>
      </c>
      <c r="V14" s="123"/>
    </row>
    <row r="15" spans="1:22" x14ac:dyDescent="0.3">
      <c r="A15" s="14" t="s">
        <v>27</v>
      </c>
      <c r="B15" s="8" t="s">
        <v>18</v>
      </c>
      <c r="C15" s="27">
        <v>11</v>
      </c>
      <c r="D15" s="26">
        <v>0.68333333333333302</v>
      </c>
      <c r="E15" s="27">
        <v>40</v>
      </c>
      <c r="F15" s="86">
        <v>1</v>
      </c>
      <c r="G15" s="88">
        <f t="shared" si="3"/>
        <v>1282.42</v>
      </c>
      <c r="H15" s="89">
        <v>1324</v>
      </c>
      <c r="I15" s="8">
        <v>1</v>
      </c>
      <c r="J15" s="20"/>
      <c r="K15" s="96">
        <f t="shared" si="2"/>
        <v>2.4</v>
      </c>
      <c r="L15" s="23"/>
      <c r="M15" s="70" t="s">
        <v>85</v>
      </c>
      <c r="N15" s="104"/>
      <c r="O15" s="104"/>
      <c r="P15" s="78" t="s">
        <v>109</v>
      </c>
      <c r="Q15" s="62"/>
      <c r="R15" s="10">
        <v>0.67291666666666705</v>
      </c>
      <c r="S15" s="10">
        <v>0.68333333333333302</v>
      </c>
      <c r="T15" s="34" t="s">
        <v>60</v>
      </c>
      <c r="U15" s="10" t="s">
        <v>70</v>
      </c>
      <c r="V15" s="123"/>
    </row>
    <row r="16" spans="1:22" x14ac:dyDescent="0.3">
      <c r="A16" s="14" t="s">
        <v>28</v>
      </c>
      <c r="B16" s="8" t="s">
        <v>18</v>
      </c>
      <c r="C16" s="114">
        <v>12</v>
      </c>
      <c r="D16" s="116">
        <v>0.68611111111111101</v>
      </c>
      <c r="E16" s="35">
        <v>31</v>
      </c>
      <c r="F16" s="86"/>
      <c r="G16" s="88">
        <f t="shared" si="3"/>
        <v>1325</v>
      </c>
      <c r="H16" s="89">
        <f t="shared" si="4"/>
        <v>1356.86</v>
      </c>
      <c r="I16" s="8">
        <v>1</v>
      </c>
      <c r="J16" s="20"/>
      <c r="K16" s="96">
        <f t="shared" si="2"/>
        <v>1.8599999999999999</v>
      </c>
      <c r="L16" s="24"/>
      <c r="M16" s="71" t="s">
        <v>86</v>
      </c>
      <c r="N16" s="104"/>
      <c r="O16" s="104"/>
      <c r="P16" s="78" t="s">
        <v>109</v>
      </c>
      <c r="Q16" s="62"/>
      <c r="R16" s="116">
        <v>0.67569444444444438</v>
      </c>
      <c r="S16" s="116">
        <v>0.68611111111111101</v>
      </c>
      <c r="T16" s="116" t="s">
        <v>61</v>
      </c>
      <c r="U16" s="116" t="s">
        <v>71</v>
      </c>
      <c r="V16" s="123"/>
    </row>
    <row r="17" spans="1:22" x14ac:dyDescent="0.3">
      <c r="A17" s="14" t="s">
        <v>29</v>
      </c>
      <c r="B17" s="8" t="s">
        <v>18</v>
      </c>
      <c r="C17" s="119"/>
      <c r="D17" s="123"/>
      <c r="E17" s="35">
        <v>17</v>
      </c>
      <c r="F17" s="86"/>
      <c r="G17" s="88">
        <f t="shared" si="3"/>
        <v>1357.86</v>
      </c>
      <c r="H17" s="89">
        <f t="shared" si="4"/>
        <v>1374.8799999999999</v>
      </c>
      <c r="I17" s="8">
        <v>1</v>
      </c>
      <c r="J17" s="20"/>
      <c r="K17" s="96">
        <f t="shared" si="2"/>
        <v>1.02</v>
      </c>
      <c r="L17" s="25"/>
      <c r="M17" s="72" t="s">
        <v>87</v>
      </c>
      <c r="N17" s="104"/>
      <c r="O17" s="104"/>
      <c r="P17" s="78" t="s">
        <v>109</v>
      </c>
      <c r="Q17" s="62"/>
      <c r="R17" s="123"/>
      <c r="S17" s="123"/>
      <c r="T17" s="123"/>
      <c r="U17" s="123"/>
      <c r="V17" s="123"/>
    </row>
    <row r="18" spans="1:22" x14ac:dyDescent="0.3">
      <c r="A18" s="14" t="s">
        <v>30</v>
      </c>
      <c r="B18" s="8" t="s">
        <v>18</v>
      </c>
      <c r="C18" s="119"/>
      <c r="D18" s="123"/>
      <c r="E18" s="35">
        <v>9</v>
      </c>
      <c r="F18" s="86"/>
      <c r="G18" s="88">
        <f t="shared" si="3"/>
        <v>1375.8799999999999</v>
      </c>
      <c r="H18" s="89">
        <v>1385</v>
      </c>
      <c r="I18" s="8">
        <v>1</v>
      </c>
      <c r="J18" s="20"/>
      <c r="K18" s="96">
        <f t="shared" si="2"/>
        <v>0.54</v>
      </c>
      <c r="L18" s="17"/>
      <c r="M18" s="73" t="s">
        <v>88</v>
      </c>
      <c r="N18" s="104"/>
      <c r="O18" s="104"/>
      <c r="P18" s="78" t="s">
        <v>109</v>
      </c>
      <c r="Q18" s="62"/>
      <c r="R18" s="123"/>
      <c r="S18" s="123"/>
      <c r="T18" s="123"/>
      <c r="U18" s="123"/>
      <c r="V18" s="123"/>
    </row>
    <row r="19" spans="1:22" x14ac:dyDescent="0.3">
      <c r="A19" s="14" t="s">
        <v>31</v>
      </c>
      <c r="B19" s="8" t="s">
        <v>18</v>
      </c>
      <c r="C19" s="119"/>
      <c r="D19" s="123"/>
      <c r="E19" s="35">
        <v>2</v>
      </c>
      <c r="F19" s="86"/>
      <c r="G19" s="88">
        <f t="shared" si="3"/>
        <v>1386</v>
      </c>
      <c r="H19" s="89">
        <f t="shared" si="4"/>
        <v>1388</v>
      </c>
      <c r="I19" s="8">
        <v>1</v>
      </c>
      <c r="J19" s="20"/>
      <c r="K19" s="96">
        <v>1</v>
      </c>
      <c r="L19" s="18"/>
      <c r="M19" s="65" t="s">
        <v>90</v>
      </c>
      <c r="N19" s="104"/>
      <c r="O19" s="104"/>
      <c r="P19" s="78" t="s">
        <v>109</v>
      </c>
      <c r="Q19" s="62"/>
      <c r="R19" s="123"/>
      <c r="S19" s="123"/>
      <c r="T19" s="123"/>
      <c r="U19" s="123"/>
      <c r="V19" s="123"/>
    </row>
    <row r="20" spans="1:22" ht="15" thickBot="1" x14ac:dyDescent="0.35">
      <c r="A20" s="48" t="s">
        <v>32</v>
      </c>
      <c r="B20" s="44" t="s">
        <v>18</v>
      </c>
      <c r="C20" s="120"/>
      <c r="D20" s="113"/>
      <c r="E20" s="45">
        <v>0</v>
      </c>
      <c r="F20" s="87"/>
      <c r="G20" s="90">
        <f t="shared" si="3"/>
        <v>1389</v>
      </c>
      <c r="H20" s="90">
        <f>G20+E20+F20+I20-1</f>
        <v>1389</v>
      </c>
      <c r="I20" s="45">
        <v>1</v>
      </c>
      <c r="J20" s="49"/>
      <c r="K20" s="49">
        <f t="shared" ref="K20:K27" si="5">E20*6%</f>
        <v>0</v>
      </c>
      <c r="L20" s="50"/>
      <c r="M20" s="74" t="s">
        <v>89</v>
      </c>
      <c r="N20" s="105"/>
      <c r="O20" s="105"/>
      <c r="P20" s="79" t="s">
        <v>109</v>
      </c>
      <c r="Q20" s="63"/>
      <c r="R20" s="113"/>
      <c r="S20" s="113"/>
      <c r="T20" s="113"/>
      <c r="U20" s="113"/>
      <c r="V20" s="113"/>
    </row>
    <row r="21" spans="1:22" ht="15" thickTop="1" x14ac:dyDescent="0.3">
      <c r="A21" s="51" t="s">
        <v>33</v>
      </c>
      <c r="B21" s="52" t="s">
        <v>16</v>
      </c>
      <c r="C21" s="124">
        <v>13</v>
      </c>
      <c r="D21" s="112">
        <v>0.6875</v>
      </c>
      <c r="E21" s="53">
        <v>18</v>
      </c>
      <c r="F21" s="53"/>
      <c r="G21" s="91">
        <v>1401</v>
      </c>
      <c r="H21" s="91">
        <f>G21+E21+F21+I21-1</f>
        <v>1419</v>
      </c>
      <c r="I21" s="52">
        <v>1</v>
      </c>
      <c r="J21" s="54"/>
      <c r="K21" s="96">
        <f t="shared" si="5"/>
        <v>1.08</v>
      </c>
      <c r="L21" s="55"/>
      <c r="M21" s="64" t="s">
        <v>79</v>
      </c>
      <c r="N21" s="103"/>
      <c r="O21" s="103"/>
      <c r="P21" s="77" t="s">
        <v>109</v>
      </c>
      <c r="Q21" s="53"/>
      <c r="R21" s="125">
        <v>0.67708333333333337</v>
      </c>
      <c r="S21" s="125">
        <v>0.6875</v>
      </c>
      <c r="T21" s="112" t="s">
        <v>62</v>
      </c>
      <c r="U21" s="125" t="s">
        <v>72</v>
      </c>
      <c r="V21" s="112" t="s">
        <v>78</v>
      </c>
    </row>
    <row r="22" spans="1:22" x14ac:dyDescent="0.3">
      <c r="A22" s="14" t="s">
        <v>34</v>
      </c>
      <c r="B22" s="8" t="s">
        <v>16</v>
      </c>
      <c r="C22" s="115"/>
      <c r="D22" s="117"/>
      <c r="E22" s="35">
        <v>9</v>
      </c>
      <c r="F22" s="86"/>
      <c r="G22" s="88">
        <f t="shared" si="3"/>
        <v>1420</v>
      </c>
      <c r="H22" s="88">
        <f>G22+E22+F22+I22-1</f>
        <v>1429</v>
      </c>
      <c r="I22" s="8">
        <v>1</v>
      </c>
      <c r="J22" s="20"/>
      <c r="K22" s="96">
        <f t="shared" si="5"/>
        <v>0.54</v>
      </c>
      <c r="L22" s="17"/>
      <c r="M22" s="65" t="s">
        <v>80</v>
      </c>
      <c r="N22" s="104"/>
      <c r="O22" s="104"/>
      <c r="P22" s="78" t="s">
        <v>109</v>
      </c>
      <c r="Q22" s="62"/>
      <c r="R22" s="118"/>
      <c r="S22" s="118"/>
      <c r="T22" s="117"/>
      <c r="U22" s="118"/>
      <c r="V22" s="123"/>
    </row>
    <row r="23" spans="1:22" x14ac:dyDescent="0.3">
      <c r="A23" s="14" t="s">
        <v>35</v>
      </c>
      <c r="B23" s="8" t="s">
        <v>16</v>
      </c>
      <c r="C23" s="114">
        <v>14</v>
      </c>
      <c r="D23" s="116">
        <v>0.68888888888888899</v>
      </c>
      <c r="E23" s="35">
        <v>14</v>
      </c>
      <c r="F23" s="86"/>
      <c r="G23" s="88">
        <f t="shared" si="3"/>
        <v>1430</v>
      </c>
      <c r="H23" s="88">
        <f t="shared" ref="H23:H31" si="6">G23+E23+F23+I23-1</f>
        <v>1444</v>
      </c>
      <c r="I23" s="8">
        <v>1</v>
      </c>
      <c r="J23" s="20"/>
      <c r="K23" s="96">
        <f t="shared" si="5"/>
        <v>0.84</v>
      </c>
      <c r="L23" s="18"/>
      <c r="M23" s="66" t="s">
        <v>81</v>
      </c>
      <c r="N23" s="104"/>
      <c r="O23" s="104"/>
      <c r="P23" s="78" t="s">
        <v>109</v>
      </c>
      <c r="Q23" s="62"/>
      <c r="R23" s="118">
        <v>0.67847222222222225</v>
      </c>
      <c r="S23" s="118">
        <v>0.68888888888888899</v>
      </c>
      <c r="T23" s="116" t="s">
        <v>63</v>
      </c>
      <c r="U23" s="118" t="s">
        <v>73</v>
      </c>
      <c r="V23" s="123"/>
    </row>
    <row r="24" spans="1:22" x14ac:dyDescent="0.3">
      <c r="A24" s="14" t="s">
        <v>36</v>
      </c>
      <c r="B24" s="8" t="s">
        <v>16</v>
      </c>
      <c r="C24" s="115"/>
      <c r="D24" s="115"/>
      <c r="E24" s="35">
        <v>12</v>
      </c>
      <c r="F24" s="86"/>
      <c r="G24" s="88">
        <f t="shared" si="3"/>
        <v>1445</v>
      </c>
      <c r="H24" s="88">
        <f t="shared" si="6"/>
        <v>1457</v>
      </c>
      <c r="I24" s="8">
        <v>1</v>
      </c>
      <c r="J24" s="20"/>
      <c r="K24" s="96">
        <f t="shared" si="5"/>
        <v>0.72</v>
      </c>
      <c r="L24" s="19"/>
      <c r="M24" s="67" t="s">
        <v>82</v>
      </c>
      <c r="N24" s="104"/>
      <c r="O24" s="104"/>
      <c r="P24" s="78" t="s">
        <v>109</v>
      </c>
      <c r="Q24" s="62"/>
      <c r="R24" s="118"/>
      <c r="S24" s="121"/>
      <c r="T24" s="117"/>
      <c r="U24" s="118"/>
      <c r="V24" s="123"/>
    </row>
    <row r="25" spans="1:22" x14ac:dyDescent="0.3">
      <c r="A25" s="14" t="s">
        <v>37</v>
      </c>
      <c r="B25" s="8" t="s">
        <v>16</v>
      </c>
      <c r="C25" s="114">
        <v>15</v>
      </c>
      <c r="D25" s="116">
        <v>0.69027777777777777</v>
      </c>
      <c r="E25" s="35">
        <v>14</v>
      </c>
      <c r="F25" s="86"/>
      <c r="G25" s="88">
        <f t="shared" si="3"/>
        <v>1458</v>
      </c>
      <c r="H25" s="88">
        <f t="shared" si="6"/>
        <v>1472</v>
      </c>
      <c r="I25" s="8">
        <v>1</v>
      </c>
      <c r="J25" s="20"/>
      <c r="K25" s="96">
        <f t="shared" si="5"/>
        <v>0.84</v>
      </c>
      <c r="L25" s="21"/>
      <c r="M25" s="68" t="s">
        <v>83</v>
      </c>
      <c r="N25" s="104"/>
      <c r="O25" s="104"/>
      <c r="P25" s="78" t="s">
        <v>109</v>
      </c>
      <c r="Q25" s="62"/>
      <c r="R25" s="118">
        <v>0.67986111111111114</v>
      </c>
      <c r="S25" s="118">
        <v>0.69027777777777777</v>
      </c>
      <c r="T25" s="116" t="s">
        <v>117</v>
      </c>
      <c r="U25" s="118" t="s">
        <v>74</v>
      </c>
      <c r="V25" s="123"/>
    </row>
    <row r="26" spans="1:22" x14ac:dyDescent="0.3">
      <c r="A26" s="14" t="s">
        <v>38</v>
      </c>
      <c r="B26" s="8" t="s">
        <v>16</v>
      </c>
      <c r="C26" s="115"/>
      <c r="D26" s="117"/>
      <c r="E26" s="35">
        <v>15</v>
      </c>
      <c r="F26" s="86"/>
      <c r="G26" s="88">
        <f t="shared" si="3"/>
        <v>1473</v>
      </c>
      <c r="H26" s="88">
        <f t="shared" si="6"/>
        <v>1488</v>
      </c>
      <c r="I26" s="8">
        <v>1</v>
      </c>
      <c r="J26" s="20"/>
      <c r="K26" s="96">
        <f t="shared" si="5"/>
        <v>0.89999999999999991</v>
      </c>
      <c r="L26" s="22"/>
      <c r="M26" s="69" t="s">
        <v>84</v>
      </c>
      <c r="N26" s="104"/>
      <c r="O26" s="104"/>
      <c r="P26" s="78" t="s">
        <v>109</v>
      </c>
      <c r="Q26" s="62"/>
      <c r="R26" s="118"/>
      <c r="S26" s="118"/>
      <c r="T26" s="117"/>
      <c r="U26" s="118"/>
      <c r="V26" s="123"/>
    </row>
    <row r="27" spans="1:22" x14ac:dyDescent="0.3">
      <c r="A27" s="14" t="s">
        <v>39</v>
      </c>
      <c r="B27" s="8" t="s">
        <v>16</v>
      </c>
      <c r="C27" s="114">
        <v>16</v>
      </c>
      <c r="D27" s="116">
        <v>0.69166666666666676</v>
      </c>
      <c r="E27" s="35">
        <v>10</v>
      </c>
      <c r="F27" s="86"/>
      <c r="G27" s="88">
        <f t="shared" si="3"/>
        <v>1489</v>
      </c>
      <c r="H27" s="88">
        <f t="shared" si="6"/>
        <v>1499</v>
      </c>
      <c r="I27" s="8">
        <v>1</v>
      </c>
      <c r="J27" s="20"/>
      <c r="K27" s="96">
        <f t="shared" si="5"/>
        <v>0.6</v>
      </c>
      <c r="L27" s="23"/>
      <c r="M27" s="70" t="s">
        <v>85</v>
      </c>
      <c r="N27" s="104"/>
      <c r="O27" s="104"/>
      <c r="P27" s="78" t="s">
        <v>109</v>
      </c>
      <c r="Q27" s="62"/>
      <c r="R27" s="118">
        <v>0.68125000000000002</v>
      </c>
      <c r="S27" s="118">
        <v>0.69166666666666676</v>
      </c>
      <c r="T27" s="116" t="s">
        <v>100</v>
      </c>
      <c r="U27" s="118" t="s">
        <v>75</v>
      </c>
      <c r="V27" s="123"/>
    </row>
    <row r="28" spans="1:22" x14ac:dyDescent="0.3">
      <c r="A28" s="14" t="s">
        <v>40</v>
      </c>
      <c r="B28" s="8" t="s">
        <v>16</v>
      </c>
      <c r="C28" s="119"/>
      <c r="D28" s="119"/>
      <c r="E28" s="35">
        <v>8</v>
      </c>
      <c r="F28" s="86"/>
      <c r="G28" s="88">
        <f t="shared" si="3"/>
        <v>1500</v>
      </c>
      <c r="H28" s="88">
        <f t="shared" si="6"/>
        <v>1508</v>
      </c>
      <c r="I28" s="8">
        <v>1</v>
      </c>
      <c r="J28" s="20"/>
      <c r="K28" s="96">
        <v>1</v>
      </c>
      <c r="L28" s="24"/>
      <c r="M28" s="71" t="s">
        <v>86</v>
      </c>
      <c r="N28" s="104"/>
      <c r="O28" s="104"/>
      <c r="P28" s="78" t="s">
        <v>109</v>
      </c>
      <c r="Q28" s="62"/>
      <c r="R28" s="121"/>
      <c r="S28" s="121"/>
      <c r="T28" s="123"/>
      <c r="U28" s="121"/>
      <c r="V28" s="123"/>
    </row>
    <row r="29" spans="1:22" x14ac:dyDescent="0.3">
      <c r="A29" s="14" t="s">
        <v>41</v>
      </c>
      <c r="B29" s="8" t="s">
        <v>16</v>
      </c>
      <c r="C29" s="119"/>
      <c r="D29" s="119"/>
      <c r="E29" s="35">
        <v>2</v>
      </c>
      <c r="F29" s="86"/>
      <c r="G29" s="88">
        <f t="shared" si="3"/>
        <v>1509</v>
      </c>
      <c r="H29" s="88">
        <f t="shared" si="6"/>
        <v>1511</v>
      </c>
      <c r="I29" s="35">
        <v>1</v>
      </c>
      <c r="J29" s="28"/>
      <c r="K29" s="96">
        <v>1</v>
      </c>
      <c r="L29" s="25"/>
      <c r="M29" s="72" t="s">
        <v>87</v>
      </c>
      <c r="N29" s="104"/>
      <c r="O29" s="104"/>
      <c r="P29" s="78" t="s">
        <v>109</v>
      </c>
      <c r="Q29" s="62"/>
      <c r="R29" s="121"/>
      <c r="S29" s="121"/>
      <c r="T29" s="123"/>
      <c r="U29" s="121"/>
      <c r="V29" s="123"/>
    </row>
    <row r="30" spans="1:22" x14ac:dyDescent="0.3">
      <c r="A30" s="14" t="s">
        <v>42</v>
      </c>
      <c r="B30" s="8" t="s">
        <v>16</v>
      </c>
      <c r="C30" s="119"/>
      <c r="D30" s="119"/>
      <c r="E30" s="35">
        <v>1</v>
      </c>
      <c r="F30" s="86"/>
      <c r="G30" s="88">
        <f t="shared" si="3"/>
        <v>1512</v>
      </c>
      <c r="H30" s="88">
        <f t="shared" si="6"/>
        <v>1513</v>
      </c>
      <c r="I30" s="8">
        <v>1</v>
      </c>
      <c r="J30" s="20"/>
      <c r="K30" s="96">
        <v>1</v>
      </c>
      <c r="L30" s="17"/>
      <c r="M30" s="73" t="s">
        <v>88</v>
      </c>
      <c r="N30" s="104"/>
      <c r="O30" s="104"/>
      <c r="P30" s="78" t="s">
        <v>109</v>
      </c>
      <c r="Q30" s="62"/>
      <c r="R30" s="121"/>
      <c r="S30" s="121"/>
      <c r="T30" s="123"/>
      <c r="U30" s="121"/>
      <c r="V30" s="123"/>
    </row>
    <row r="31" spans="1:22" x14ac:dyDescent="0.3">
      <c r="A31" s="14" t="s">
        <v>43</v>
      </c>
      <c r="B31" s="8" t="s">
        <v>16</v>
      </c>
      <c r="C31" s="119"/>
      <c r="D31" s="119"/>
      <c r="E31" s="35">
        <v>0</v>
      </c>
      <c r="F31" s="86"/>
      <c r="G31" s="88">
        <f t="shared" si="3"/>
        <v>1514</v>
      </c>
      <c r="H31" s="88">
        <f t="shared" si="6"/>
        <v>1514</v>
      </c>
      <c r="I31" s="35">
        <v>1</v>
      </c>
      <c r="J31" s="28"/>
      <c r="K31" s="96">
        <v>1</v>
      </c>
      <c r="L31" s="18"/>
      <c r="M31" s="65" t="s">
        <v>90</v>
      </c>
      <c r="N31" s="104"/>
      <c r="O31" s="104"/>
      <c r="P31" s="78" t="s">
        <v>109</v>
      </c>
      <c r="Q31" s="62"/>
      <c r="R31" s="121"/>
      <c r="S31" s="121"/>
      <c r="T31" s="123"/>
      <c r="U31" s="121"/>
      <c r="V31" s="123"/>
    </row>
    <row r="32" spans="1:22" ht="15" thickBot="1" x14ac:dyDescent="0.35">
      <c r="A32" s="48" t="s">
        <v>44</v>
      </c>
      <c r="B32" s="44" t="s">
        <v>16</v>
      </c>
      <c r="C32" s="120"/>
      <c r="D32" s="120"/>
      <c r="E32" s="45">
        <v>0</v>
      </c>
      <c r="F32" s="87"/>
      <c r="G32" s="90">
        <f t="shared" si="3"/>
        <v>1515</v>
      </c>
      <c r="H32" s="90">
        <f>G32+E32+F32+I32-1</f>
        <v>1515</v>
      </c>
      <c r="I32" s="45">
        <v>1</v>
      </c>
      <c r="J32" s="49"/>
      <c r="K32" s="49">
        <f>E32*5%</f>
        <v>0</v>
      </c>
      <c r="L32" s="50"/>
      <c r="M32" s="74" t="s">
        <v>89</v>
      </c>
      <c r="N32" s="105"/>
      <c r="O32" s="105"/>
      <c r="P32" s="79" t="s">
        <v>109</v>
      </c>
      <c r="Q32" s="63"/>
      <c r="R32" s="122"/>
      <c r="S32" s="122"/>
      <c r="T32" s="113"/>
      <c r="U32" s="122"/>
      <c r="V32" s="113"/>
    </row>
    <row r="33" spans="1:22" ht="15" thickTop="1" x14ac:dyDescent="0.3">
      <c r="A33" s="51" t="s">
        <v>45</v>
      </c>
      <c r="B33" s="52" t="s">
        <v>18</v>
      </c>
      <c r="C33" s="53">
        <v>17</v>
      </c>
      <c r="D33" s="57">
        <v>0.6972222222222223</v>
      </c>
      <c r="E33" s="53">
        <v>35</v>
      </c>
      <c r="F33" s="53"/>
      <c r="G33" s="92">
        <v>1601</v>
      </c>
      <c r="H33" s="91">
        <f t="shared" ref="H33:H34" si="7">G33+E33+I33-1</f>
        <v>1639</v>
      </c>
      <c r="I33" s="53">
        <v>4</v>
      </c>
      <c r="J33" s="58"/>
      <c r="K33" s="96">
        <f>E33*6%</f>
        <v>2.1</v>
      </c>
      <c r="L33" s="59"/>
      <c r="M33" s="75" t="s">
        <v>113</v>
      </c>
      <c r="N33" s="106"/>
      <c r="O33" s="106"/>
      <c r="P33" s="80" t="s">
        <v>109</v>
      </c>
      <c r="Q33" s="53"/>
      <c r="R33" s="57">
        <v>0.68680555555555556</v>
      </c>
      <c r="S33" s="57">
        <v>0.6972222222222223</v>
      </c>
      <c r="T33" s="112" t="s">
        <v>118</v>
      </c>
      <c r="U33" s="57" t="s">
        <v>76</v>
      </c>
      <c r="V33" s="112" t="s">
        <v>78</v>
      </c>
    </row>
    <row r="34" spans="1:22" ht="15" thickBot="1" x14ac:dyDescent="0.35">
      <c r="A34" s="48" t="s">
        <v>46</v>
      </c>
      <c r="B34" s="44" t="s">
        <v>16</v>
      </c>
      <c r="C34" s="45">
        <v>18</v>
      </c>
      <c r="D34" s="46">
        <v>0.69791666666666663</v>
      </c>
      <c r="E34" s="45">
        <v>5</v>
      </c>
      <c r="F34" s="87"/>
      <c r="G34" s="93">
        <v>1651</v>
      </c>
      <c r="H34" s="90">
        <f t="shared" si="7"/>
        <v>1659</v>
      </c>
      <c r="I34" s="45">
        <v>4</v>
      </c>
      <c r="J34" s="49"/>
      <c r="K34" s="98">
        <f>E34*5%</f>
        <v>0.25</v>
      </c>
      <c r="L34" s="60"/>
      <c r="M34" s="76" t="s">
        <v>113</v>
      </c>
      <c r="N34" s="107"/>
      <c r="O34" s="107"/>
      <c r="P34" s="79" t="s">
        <v>109</v>
      </c>
      <c r="Q34" s="63"/>
      <c r="R34" s="46">
        <v>0.6875</v>
      </c>
      <c r="S34" s="46">
        <v>0.69791666666666663</v>
      </c>
      <c r="T34" s="113"/>
      <c r="U34" s="46" t="s">
        <v>77</v>
      </c>
      <c r="V34" s="113"/>
    </row>
    <row r="35" spans="1:22" ht="15" thickTop="1" x14ac:dyDescent="0.3">
      <c r="A35" s="30" t="s">
        <v>47</v>
      </c>
      <c r="B35" s="31" t="s">
        <v>16</v>
      </c>
      <c r="C35" s="32">
        <v>19</v>
      </c>
      <c r="D35" s="29">
        <v>0.40625</v>
      </c>
      <c r="E35" s="32">
        <v>55</v>
      </c>
      <c r="F35" s="83"/>
      <c r="G35" s="89">
        <v>1</v>
      </c>
      <c r="H35" s="89">
        <v>55</v>
      </c>
      <c r="I35" s="31">
        <v>35</v>
      </c>
      <c r="J35" s="31"/>
      <c r="K35" s="31"/>
      <c r="L35" s="31" t="s">
        <v>48</v>
      </c>
      <c r="M35" s="31" t="s">
        <v>49</v>
      </c>
      <c r="N35" s="81"/>
      <c r="O35" s="81"/>
      <c r="P35" s="109" t="s">
        <v>109</v>
      </c>
      <c r="Q35" s="31"/>
      <c r="R35" s="56">
        <v>0.42708333333333331</v>
      </c>
      <c r="S35" s="29">
        <v>0.4375</v>
      </c>
      <c r="T35" s="37" t="s">
        <v>102</v>
      </c>
      <c r="U35" s="56" t="s">
        <v>103</v>
      </c>
      <c r="V35" s="56" t="s">
        <v>104</v>
      </c>
    </row>
    <row r="36" spans="1:22" x14ac:dyDescent="0.3">
      <c r="A36" s="7" t="s">
        <v>50</v>
      </c>
      <c r="B36" s="8" t="s">
        <v>18</v>
      </c>
      <c r="C36" s="9">
        <v>20</v>
      </c>
      <c r="D36" s="10">
        <v>0.53125</v>
      </c>
      <c r="E36" s="9">
        <v>120</v>
      </c>
      <c r="F36" s="86"/>
      <c r="G36" s="88">
        <v>1</v>
      </c>
      <c r="H36" s="88">
        <v>119</v>
      </c>
      <c r="I36" s="8">
        <v>10</v>
      </c>
      <c r="J36" s="8"/>
      <c r="K36" s="8"/>
      <c r="L36" s="8" t="s">
        <v>48</v>
      </c>
      <c r="M36" s="8" t="s">
        <v>49</v>
      </c>
      <c r="N36" s="82"/>
      <c r="O36" s="82"/>
      <c r="P36" s="110" t="s">
        <v>109</v>
      </c>
      <c r="Q36" s="8"/>
      <c r="R36" s="33">
        <v>0.53125</v>
      </c>
      <c r="S36" s="10">
        <v>0.54166666666666663</v>
      </c>
      <c r="T36" s="34" t="s">
        <v>101</v>
      </c>
      <c r="U36" s="33" t="s">
        <v>60</v>
      </c>
      <c r="V36" s="33" t="s">
        <v>105</v>
      </c>
    </row>
    <row r="37" spans="1:22" x14ac:dyDescent="0.3">
      <c r="G37" s="94"/>
      <c r="H37" s="94"/>
    </row>
    <row r="38" spans="1:22" x14ac:dyDescent="0.3">
      <c r="G38" s="94"/>
      <c r="H38" s="94"/>
    </row>
    <row r="39" spans="1:22" x14ac:dyDescent="0.3">
      <c r="G39" s="94"/>
      <c r="H39" s="94"/>
    </row>
    <row r="40" spans="1:22" x14ac:dyDescent="0.3">
      <c r="G40" s="94"/>
      <c r="H40" s="94"/>
    </row>
    <row r="41" spans="1:22" x14ac:dyDescent="0.3">
      <c r="G41" s="94"/>
      <c r="H41" s="94"/>
    </row>
    <row r="42" spans="1:22" x14ac:dyDescent="0.3">
      <c r="G42" s="94"/>
      <c r="H42" s="94"/>
    </row>
    <row r="43" spans="1:22" x14ac:dyDescent="0.3">
      <c r="G43" s="94"/>
      <c r="H43" s="94"/>
    </row>
  </sheetData>
  <mergeCells count="36">
    <mergeCell ref="V8:V20"/>
    <mergeCell ref="C16:C20"/>
    <mergeCell ref="D16:D20"/>
    <mergeCell ref="R16:R20"/>
    <mergeCell ref="S16:S20"/>
    <mergeCell ref="U16:U20"/>
    <mergeCell ref="T16:T20"/>
    <mergeCell ref="D8:D9"/>
    <mergeCell ref="C8:C9"/>
    <mergeCell ref="D21:D22"/>
    <mergeCell ref="R21:R22"/>
    <mergeCell ref="S21:S22"/>
    <mergeCell ref="U21:U22"/>
    <mergeCell ref="C23:C24"/>
    <mergeCell ref="D23:D24"/>
    <mergeCell ref="R23:R24"/>
    <mergeCell ref="S23:S24"/>
    <mergeCell ref="U23:U24"/>
    <mergeCell ref="T21:T22"/>
    <mergeCell ref="T23:T24"/>
    <mergeCell ref="T33:T34"/>
    <mergeCell ref="V33:V34"/>
    <mergeCell ref="C25:C26"/>
    <mergeCell ref="D25:D26"/>
    <mergeCell ref="R25:R26"/>
    <mergeCell ref="S25:S26"/>
    <mergeCell ref="U25:U26"/>
    <mergeCell ref="C27:C32"/>
    <mergeCell ref="D27:D32"/>
    <mergeCell ref="R27:R32"/>
    <mergeCell ref="S27:S32"/>
    <mergeCell ref="U27:U32"/>
    <mergeCell ref="T25:T26"/>
    <mergeCell ref="T27:T32"/>
    <mergeCell ref="V21:V32"/>
    <mergeCell ref="C21:C22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ignoredErrors>
    <ignoredError sqref="K3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BANYOLES SALIDAS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Competiciones</dc:creator>
  <cp:lastModifiedBy>Jorge Garcia</cp:lastModifiedBy>
  <dcterms:created xsi:type="dcterms:W3CDTF">2021-08-26T10:00:10Z</dcterms:created>
  <dcterms:modified xsi:type="dcterms:W3CDTF">2022-08-24T11:23:11Z</dcterms:modified>
</cp:coreProperties>
</file>